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97B01E1B-36B0-4827-9630-2CF1701F10D0}" xr6:coauthVersionLast="36" xr6:coauthVersionMax="36" xr10:uidLastSave="{00000000-0000-0000-0000-000000000000}"/>
  <bookViews>
    <workbookView xWindow="0" yWindow="0" windowWidth="28800" windowHeight="12375" tabRatio="645" xr2:uid="{00000000-000D-0000-FFFF-FFFF00000000}"/>
  </bookViews>
  <sheets>
    <sheet name="დანართი N5" sheetId="16" r:id="rId1"/>
  </sheets>
  <definedNames>
    <definedName name="_xlnm._FilterDatabase" localSheetId="0" hidden="1">'დანართი N5'!$A$4:$I$49</definedName>
    <definedName name="_xlnm.Print_Area" localSheetId="0">'დანართი N5'!$B$1:$J$49</definedName>
    <definedName name="_xlnm.Print_Titles" localSheetId="0">'დანართი N5'!$4:$4</definedName>
  </definedNames>
  <calcPr calcId="191029"/>
</workbook>
</file>

<file path=xl/calcChain.xml><?xml version="1.0" encoding="utf-8"?>
<calcChain xmlns="http://schemas.openxmlformats.org/spreadsheetml/2006/main">
  <c r="E6" i="16" l="1"/>
  <c r="F6" i="16"/>
  <c r="G6" i="16"/>
  <c r="H6" i="16"/>
  <c r="H12" i="16"/>
  <c r="H11" i="16" s="1"/>
  <c r="E13" i="16"/>
  <c r="E12" i="16" s="1"/>
  <c r="F13" i="16"/>
  <c r="F12" i="16" s="1"/>
  <c r="G13" i="16"/>
  <c r="G12" i="16" s="1"/>
  <c r="E20" i="16"/>
  <c r="F20" i="16"/>
  <c r="G20" i="16"/>
  <c r="H20" i="16"/>
  <c r="E35" i="16"/>
  <c r="E39" i="16"/>
  <c r="E38" i="16" s="1"/>
  <c r="F39" i="16"/>
  <c r="F38" i="16" s="1"/>
  <c r="G39" i="16"/>
  <c r="G38" i="16" s="1"/>
  <c r="H39" i="16"/>
  <c r="H38" i="16" s="1"/>
  <c r="C18" i="16"/>
  <c r="J39" i="16"/>
  <c r="G11" i="16" l="1"/>
  <c r="G48" i="16" s="1"/>
  <c r="G49" i="16" s="1"/>
  <c r="F11" i="16"/>
  <c r="F48" i="16" s="1"/>
  <c r="F49" i="16" s="1"/>
  <c r="E11" i="16"/>
  <c r="E48" i="16" s="1"/>
  <c r="E49" i="16" s="1"/>
  <c r="C7" i="16"/>
  <c r="C8" i="16"/>
  <c r="C14" i="16"/>
  <c r="C17" i="16"/>
  <c r="C19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6" i="16"/>
  <c r="C37" i="16"/>
  <c r="C40" i="16"/>
  <c r="C41" i="16"/>
  <c r="C42" i="16"/>
  <c r="C43" i="16"/>
  <c r="C44" i="16"/>
  <c r="C45" i="16"/>
  <c r="C46" i="16"/>
  <c r="C47" i="16"/>
  <c r="I35" i="16" l="1"/>
  <c r="I20" i="16" l="1"/>
  <c r="C5" i="16"/>
  <c r="J6" i="16"/>
  <c r="J13" i="16"/>
  <c r="J20" i="16"/>
  <c r="J35" i="16"/>
  <c r="J38" i="16"/>
  <c r="J12" i="16" l="1"/>
  <c r="J11" i="16" l="1"/>
  <c r="I39" i="16"/>
  <c r="I38" i="16" s="1"/>
  <c r="I6" i="16"/>
  <c r="J48" i="16" l="1"/>
  <c r="J49" i="16" s="1"/>
  <c r="D35" i="16" l="1"/>
  <c r="C35" i="16" s="1"/>
  <c r="A36" i="16" l="1"/>
  <c r="A37" i="16"/>
  <c r="A8" i="16"/>
  <c r="A5" i="16" l="1"/>
  <c r="A9" i="16" l="1"/>
  <c r="A10" i="16"/>
  <c r="A14" i="16"/>
  <c r="A17" i="16"/>
  <c r="A18" i="16"/>
  <c r="A19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40" i="16"/>
  <c r="A41" i="16"/>
  <c r="A42" i="16"/>
  <c r="A43" i="16"/>
  <c r="A44" i="16"/>
  <c r="A45" i="16"/>
  <c r="A46" i="16"/>
  <c r="A47" i="16"/>
  <c r="D39" i="16"/>
  <c r="C39" i="16" s="1"/>
  <c r="D20" i="16"/>
  <c r="C20" i="16" s="1"/>
  <c r="A39" i="16" l="1"/>
  <c r="A20" i="16"/>
  <c r="D38" i="16"/>
  <c r="C38" i="16" s="1"/>
  <c r="A38" i="16" l="1"/>
  <c r="A7" i="16" l="1"/>
  <c r="D6" i="16"/>
  <c r="C6" i="16" s="1"/>
  <c r="A6" i="16" l="1"/>
  <c r="C15" i="16" l="1"/>
  <c r="A15" i="16" s="1"/>
  <c r="I13" i="16"/>
  <c r="I12" i="16" l="1"/>
  <c r="I11" i="16" l="1"/>
  <c r="I48" i="16" l="1"/>
  <c r="I49" i="16" l="1"/>
  <c r="C49" i="16" s="1"/>
  <c r="A49" i="16" s="1"/>
  <c r="C48" i="16"/>
  <c r="A48" i="16" s="1"/>
  <c r="C16" i="16"/>
  <c r="A16" i="16" s="1"/>
  <c r="D13" i="16"/>
  <c r="C13" i="16" s="1"/>
  <c r="A13" i="16" s="1"/>
  <c r="D12" i="16" l="1"/>
  <c r="C12" i="16" l="1"/>
  <c r="A12" i="16" s="1"/>
  <c r="D11" i="16"/>
  <c r="C11" i="16" l="1"/>
  <c r="A11" i="16" s="1"/>
  <c r="D48" i="16"/>
  <c r="D49" i="16" s="1"/>
</calcChain>
</file>

<file path=xl/sharedStrings.xml><?xml version="1.0" encoding="utf-8"?>
<sst xmlns="http://schemas.openxmlformats.org/spreadsheetml/2006/main" count="57" uniqueCount="56">
  <si>
    <t>დასახელება</t>
  </si>
  <si>
    <t>გრანტები</t>
  </si>
  <si>
    <t>შემოსულობები</t>
  </si>
  <si>
    <t>გადასახდელები</t>
  </si>
  <si>
    <t>I. ხარჯები</t>
  </si>
  <si>
    <t>შრომის ანაზღაურება</t>
  </si>
  <si>
    <t>თანამდებობრივი სარგო</t>
  </si>
  <si>
    <t>წოდებრივი სარგო</t>
  </si>
  <si>
    <t>დანამატი</t>
  </si>
  <si>
    <t>ჰონორარი</t>
  </si>
  <si>
    <t>კომპენსაცია</t>
  </si>
  <si>
    <t>საქონელი და მომსახურება</t>
  </si>
  <si>
    <t>შტატგარეშე მომუშავეთა ანაზღაურება</t>
  </si>
  <si>
    <t>მივლინება</t>
  </si>
  <si>
    <t>ოფისის ხარჯები</t>
  </si>
  <si>
    <t>წარმომადგენლობითი ხარჯები</t>
  </si>
  <si>
    <t>კვების ხარჯები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</si>
  <si>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</si>
  <si>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</si>
  <si>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</si>
  <si>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სამხედრო ტექნიკისა და ტყვია-წამლის შეძენის ხარჯი</t>
  </si>
  <si>
    <t xml:space="preserve">სხვა დანარჩენი საქონელი და მომსახურება 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</si>
  <si>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</si>
  <si>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</si>
  <si>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</si>
  <si>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</si>
  <si>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II. არაფინანსური აქტივების ზრდა</t>
  </si>
  <si>
    <t>ძირითადი აქტივები</t>
  </si>
  <si>
    <t>შენობა-ნაგებობები</t>
  </si>
  <si>
    <t>მანქანა-დანადგარები და ინვენტარი</t>
  </si>
  <si>
    <t>სხვა ძირითადი აქტივები</t>
  </si>
  <si>
    <t>მატერიალური მარაგები</t>
  </si>
  <si>
    <t>ფასეულობები</t>
  </si>
  <si>
    <t>არაწარმოებული აქტივები</t>
  </si>
  <si>
    <t>III. ფინანსური აქტივების ზრდა</t>
  </si>
  <si>
    <t>IV. ვალდებულებების კლება</t>
  </si>
  <si>
    <t>ნაშთის ცვლილება</t>
  </si>
  <si>
    <t>ნაშთი პერიოდის დასაწყისში</t>
  </si>
  <si>
    <t>ნაშთი პერიოდის ბოლოსათვის</t>
  </si>
  <si>
    <t>წლიური გეგმა</t>
  </si>
  <si>
    <t>სხვა შემოსავლები</t>
  </si>
  <si>
    <t>არაფინანსური აქტივების კლება</t>
  </si>
  <si>
    <t>სხვადასხვა მიმდინარე ხარჯები</t>
  </si>
  <si>
    <t>სხვადასხვა კაპიტალური ხარჯები</t>
  </si>
  <si>
    <t>ფინანსური აქტივების კლება</t>
  </si>
  <si>
    <t>თანხა ლარებში</t>
  </si>
  <si>
    <t xml:space="preserve">სახელმწიფო ბიუჯეტი </t>
  </si>
  <si>
    <t>კანონმდებლობით ნებადართული სხვა (საკუთარი) შემოსავლები/ გადასახდელები</t>
  </si>
  <si>
    <t>დანართი</t>
  </si>
  <si>
    <r>
      <t xml:space="preserve">პროფესიული განათლების განვითარების ხელშეწყობის პროგრამის პროფესიული მომზადებისა და </t>
    </r>
    <r>
      <rPr>
        <b/>
        <sz val="12"/>
        <color rgb="FF000000"/>
        <rFont val="Sylfaen"/>
        <family val="1"/>
        <charset val="204"/>
      </rPr>
      <t>პროფესიული</t>
    </r>
    <r>
      <rPr>
        <b/>
        <sz val="12"/>
        <color rgb="FF000000"/>
        <rFont val="Sylfaen"/>
        <family val="1"/>
      </rPr>
      <t xml:space="preserve"> გადამზადების ხარისხის უზრუნველყოფის ქვეპროგრამა </t>
    </r>
  </si>
  <si>
    <t xml:space="preserve">პროფესიული განათლების განვითარების ხელშეწყობის პროგრამის მოდულური/დუალური საგანმანათლებლო პროგრამის დანერგვის ხელშეწყობის ქვეპროგრამა </t>
  </si>
  <si>
    <t xml:space="preserve"> მიზნობრივი გრანტი</t>
  </si>
  <si>
    <t>ჯილდო/პრემია</t>
  </si>
  <si>
    <t xml:space="preserve">ინსტიტუციური თვითშეფასებისა და ფროფესიულ სტუდენტთა შეფასების განვითარების ქვეპროგრამა </t>
  </si>
  <si>
    <t>არაფორმალური განათლების აღიარების დანერგვის ხელშეწყობის ქვეპროგრამა</t>
  </si>
  <si>
    <t>სსიპ - განათლების ხარისხის განვითარების ეროვნული ცენტრის  2026 წლის ნაერთი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</si>
</sst>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a_r_i_-;\-* #,##0.00\ _L_a_r_i_-;_-* &quot;-&quot;??\ _L_a_r_i_-;_-@_-"/>
    <numFmt numFmtId="165" formatCode="_-* #,##0.0\ _L_a_r_i_-;\-* #,##0.0\ _L_a_r_i_-;_-* &quot;-&quot;??\ _L_a_r_i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2"/>
      <color rgb="FF000000"/>
      <name val="Sylfaen"/>
      <family val="1"/>
    </font>
    <font>
      <sz val="12"/>
      <color theme="1"/>
      <name val="Sylfaen"/>
      <family val="1"/>
    </font>
    <font>
      <sz val="10"/>
      <name val="Arial"/>
      <family val="2"/>
    </font>
    <font>
      <b/>
      <sz val="16"/>
      <name val="Sylfaen"/>
      <family val="1"/>
    </font>
    <font>
      <b/>
      <sz val="12"/>
      <name val="Sylfaen"/>
      <family val="1"/>
    </font>
    <font>
      <b/>
      <sz val="12"/>
      <color rgb="FF000000"/>
      <name val="Sylfaen"/>
      <family val="1"/>
    </font>
    <font>
      <b/>
      <sz val="12"/>
      <color theme="1"/>
      <name val="Sylfae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i/>
      <sz val="12"/>
      <name val="Sylfaen"/>
      <family val="1"/>
    </font>
    <font>
      <b/>
      <sz val="15"/>
      <name val="Arial"/>
      <family val="2"/>
    </font>
    <font>
      <b/>
      <sz val="12"/>
      <color rgb="FF00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Fill="1" applyBorder="1"/>
    <xf numFmtId="0" fontId="8" fillId="2" borderId="0" xfId="1" applyFont="1" applyFill="1" applyBorder="1"/>
    <xf numFmtId="0" fontId="8" fillId="0" borderId="0" xfId="1" applyFont="1" applyFill="1" applyBorder="1"/>
    <xf numFmtId="165" fontId="3" fillId="0" borderId="0" xfId="3" applyNumberFormat="1" applyFont="1" applyFill="1" applyBorder="1"/>
    <xf numFmtId="165" fontId="8" fillId="0" borderId="0" xfId="3" applyNumberFormat="1" applyFont="1" applyFill="1" applyBorder="1"/>
    <xf numFmtId="0" fontId="3" fillId="0" borderId="0" xfId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65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165" fontId="7" fillId="0" borderId="1" xfId="3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8" fillId="2" borderId="1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 vertical="center" indent="3"/>
    </xf>
    <xf numFmtId="0" fontId="6" fillId="0" borderId="1" xfId="2" applyFont="1" applyFill="1" applyBorder="1" applyAlignment="1" applyProtection="1">
      <alignment horizontal="left" vertical="center" wrapText="1" indent="1"/>
    </xf>
    <xf numFmtId="0" fontId="6" fillId="0" borderId="1" xfId="2" applyFont="1" applyFill="1" applyBorder="1" applyAlignment="1" applyProtection="1">
      <alignment horizontal="left" vertical="center" wrapText="1" indent="3"/>
    </xf>
    <xf numFmtId="0" fontId="12" fillId="0" borderId="1" xfId="2" applyFont="1" applyFill="1" applyBorder="1" applyAlignment="1" applyProtection="1">
      <alignment horizontal="left" vertical="center" wrapText="1" indent="4"/>
    </xf>
    <xf numFmtId="4" fontId="9" fillId="0" borderId="1" xfId="3" applyNumberFormat="1" applyFont="1" applyFill="1" applyBorder="1" applyAlignment="1" applyProtection="1">
      <alignment horizontal="center" vertical="center" wrapText="1"/>
    </xf>
    <xf numFmtId="4" fontId="9" fillId="3" borderId="1" xfId="3" applyNumberFormat="1" applyFont="1" applyFill="1" applyBorder="1" applyAlignment="1" applyProtection="1">
      <alignment horizontal="center" vertical="center" wrapText="1"/>
    </xf>
    <xf numFmtId="4" fontId="10" fillId="0" borderId="1" xfId="3" applyNumberFormat="1" applyFont="1" applyFill="1" applyBorder="1" applyAlignment="1" applyProtection="1">
      <alignment horizontal="center" vertical="center" wrapText="1"/>
    </xf>
    <xf numFmtId="4" fontId="11" fillId="0" borderId="1" xfId="3" applyNumberFormat="1" applyFont="1" applyFill="1" applyBorder="1" applyAlignment="1">
      <alignment horizontal="center"/>
    </xf>
    <xf numFmtId="4" fontId="9" fillId="2" borderId="1" xfId="3" applyNumberFormat="1" applyFont="1" applyFill="1" applyBorder="1" applyAlignment="1" applyProtection="1">
      <alignment horizontal="center" vertical="center" wrapText="1"/>
    </xf>
    <xf numFmtId="4" fontId="9" fillId="4" borderId="1" xfId="3" applyNumberFormat="1" applyFont="1" applyFill="1" applyBorder="1" applyAlignment="1" applyProtection="1">
      <alignment horizontal="center" vertical="center" wrapText="1"/>
    </xf>
    <xf numFmtId="3" fontId="9" fillId="0" borderId="1" xfId="3" applyNumberFormat="1" applyFont="1" applyFill="1" applyBorder="1" applyAlignment="1" applyProtection="1">
      <alignment horizontal="center" vertical="center" wrapText="1"/>
    </xf>
    <xf numFmtId="4" fontId="10" fillId="5" borderId="1" xfId="3" applyNumberFormat="1" applyFont="1" applyFill="1" applyBorder="1" applyAlignment="1" applyProtection="1">
      <alignment horizontal="center" vertical="center" wrapText="1"/>
    </xf>
    <xf numFmtId="4" fontId="3" fillId="0" borderId="0" xfId="1" applyNumberFormat="1" applyFont="1" applyFill="1" applyBorder="1"/>
    <xf numFmtId="0" fontId="6" fillId="0" borderId="2" xfId="2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wrapText="1"/>
    </xf>
    <xf numFmtId="3" fontId="9" fillId="4" borderId="1" xfId="3" applyNumberFormat="1" applyFont="1" applyFill="1" applyBorder="1" applyAlignment="1" applyProtection="1">
      <alignment horizontal="center" vertical="center" wrapText="1"/>
    </xf>
  </cellXfs>
  <cellStyles count="4">
    <cellStyle name="Comma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view="pageBreakPreview" topLeftCell="A4" zoomScaleNormal="100" zoomScaleSheetLayoutView="100" workbookViewId="0">
      <selection activeCell="D7" sqref="D7"/>
    </sheetView>
  </sheetViews>
  <sheetFormatPr defaultColWidth="9.140625" defaultRowHeight="18" x14ac:dyDescent="0.35"/>
  <cols>
    <col min="1" max="1" width="9.140625" style="6"/>
    <col min="2" max="2" width="43.42578125" style="1" customWidth="1"/>
    <col min="3" max="3" width="28.42578125" style="5" customWidth="1"/>
    <col min="4" max="4" width="19.5703125" style="4" customWidth="1"/>
    <col min="5" max="6" width="28.42578125" style="4" hidden="1" customWidth="1"/>
    <col min="7" max="8" width="30.5703125" style="4" hidden="1" customWidth="1"/>
    <col min="9" max="10" width="20" style="4" customWidth="1"/>
    <col min="11" max="11" width="20" style="1" customWidth="1"/>
    <col min="12" max="16384" width="9.140625" style="1"/>
  </cols>
  <sheetData>
    <row r="1" spans="1:10" x14ac:dyDescent="0.35">
      <c r="B1" s="28" t="s">
        <v>48</v>
      </c>
      <c r="C1" s="28"/>
      <c r="D1" s="28"/>
      <c r="E1" s="28"/>
      <c r="F1" s="28"/>
      <c r="G1" s="28"/>
      <c r="H1" s="28"/>
      <c r="I1" s="28"/>
      <c r="J1" s="28"/>
    </row>
    <row r="2" spans="1:10" ht="47.25" customHeight="1" x14ac:dyDescent="0.35">
      <c r="B2" s="27" t="s">
        <v>55</v>
      </c>
      <c r="C2" s="27"/>
      <c r="D2" s="27"/>
      <c r="E2" s="27"/>
      <c r="F2" s="27"/>
      <c r="G2" s="27"/>
      <c r="H2" s="27"/>
      <c r="I2" s="27"/>
      <c r="J2" s="1"/>
    </row>
    <row r="3" spans="1:10" x14ac:dyDescent="0.35">
      <c r="B3" s="26" t="s">
        <v>45</v>
      </c>
      <c r="C3" s="26"/>
      <c r="D3" s="26"/>
      <c r="E3" s="26"/>
      <c r="F3" s="26"/>
      <c r="G3" s="26"/>
      <c r="H3" s="26"/>
      <c r="I3" s="26"/>
      <c r="J3" s="26"/>
    </row>
    <row r="4" spans="1:10" ht="157.5" customHeight="1" x14ac:dyDescent="0.35">
      <c r="B4" s="9" t="s">
        <v>0</v>
      </c>
      <c r="C4" s="8" t="s">
        <v>39</v>
      </c>
      <c r="D4" s="8" t="s">
        <v>46</v>
      </c>
      <c r="E4" s="10" t="s">
        <v>53</v>
      </c>
      <c r="F4" s="10" t="s">
        <v>54</v>
      </c>
      <c r="G4" s="10" t="s">
        <v>50</v>
      </c>
      <c r="H4" s="10" t="s">
        <v>49</v>
      </c>
      <c r="I4" s="10" t="s">
        <v>47</v>
      </c>
      <c r="J4" s="8" t="s">
        <v>51</v>
      </c>
    </row>
    <row r="5" spans="1:10" ht="21" customHeight="1" x14ac:dyDescent="0.35">
      <c r="A5" s="7" t="str">
        <f>IF((C5)&lt;&gt;0,"a","b")</f>
        <v>a</v>
      </c>
      <c r="B5" s="11" t="s">
        <v>37</v>
      </c>
      <c r="C5" s="23">
        <f>I5</f>
        <v>17350800</v>
      </c>
      <c r="D5" s="17"/>
      <c r="E5" s="17"/>
      <c r="F5" s="17"/>
      <c r="G5" s="17"/>
      <c r="H5" s="17"/>
      <c r="I5" s="29">
        <v>17350800</v>
      </c>
      <c r="J5" s="17"/>
    </row>
    <row r="6" spans="1:10" s="2" customFormat="1" ht="20.25" x14ac:dyDescent="0.35">
      <c r="A6" s="7" t="str">
        <f t="shared" ref="A6:A49" si="0">IF((C6)&lt;&gt;0,"a","b")</f>
        <v>a</v>
      </c>
      <c r="B6" s="12" t="s">
        <v>2</v>
      </c>
      <c r="C6" s="18">
        <f>D6+F6+G6+I6+J6+E6+H6</f>
        <v>4046115.21</v>
      </c>
      <c r="D6" s="18">
        <f>D7+D8+D9+D10</f>
        <v>1565000</v>
      </c>
      <c r="E6" s="18">
        <f>E7+E8+E9+E10</f>
        <v>0</v>
      </c>
      <c r="F6" s="18">
        <f t="shared" ref="F6:H6" si="1">F7+F8+F9+F10</f>
        <v>0</v>
      </c>
      <c r="G6" s="18">
        <f t="shared" si="1"/>
        <v>0</v>
      </c>
      <c r="H6" s="18">
        <f t="shared" si="1"/>
        <v>0</v>
      </c>
      <c r="I6" s="18">
        <f>I7+I8+I9+I10</f>
        <v>2294390.48</v>
      </c>
      <c r="J6" s="18">
        <f>J7+J8+J9+J10</f>
        <v>186724.73</v>
      </c>
    </row>
    <row r="7" spans="1:10" ht="20.25" x14ac:dyDescent="0.35">
      <c r="A7" s="7" t="str">
        <f t="shared" si="0"/>
        <v>a</v>
      </c>
      <c r="B7" s="13" t="s">
        <v>40</v>
      </c>
      <c r="C7" s="17">
        <f>D7+F7+G7+I7+J7+E7+H7</f>
        <v>4046115.21</v>
      </c>
      <c r="D7" s="19">
        <v>1565000</v>
      </c>
      <c r="E7" s="24"/>
      <c r="F7" s="24"/>
      <c r="G7" s="24"/>
      <c r="H7" s="24"/>
      <c r="I7" s="19">
        <v>2294390.48</v>
      </c>
      <c r="J7" s="19">
        <v>186724.73</v>
      </c>
    </row>
    <row r="8" spans="1:10" ht="20.25" x14ac:dyDescent="0.35">
      <c r="A8" s="7" t="str">
        <f t="shared" si="0"/>
        <v>b</v>
      </c>
      <c r="B8" s="13" t="s">
        <v>1</v>
      </c>
      <c r="C8" s="17">
        <f>D8+F8+G8+I8+J8</f>
        <v>0</v>
      </c>
      <c r="D8" s="19"/>
      <c r="E8" s="19"/>
      <c r="F8" s="19"/>
      <c r="G8" s="19"/>
      <c r="H8" s="19"/>
      <c r="I8" s="19"/>
      <c r="J8" s="19"/>
    </row>
    <row r="9" spans="1:10" s="3" customFormat="1" ht="20.25" x14ac:dyDescent="0.35">
      <c r="A9" s="7" t="str">
        <f t="shared" si="0"/>
        <v>b</v>
      </c>
      <c r="B9" s="13" t="s">
        <v>41</v>
      </c>
      <c r="C9" s="17"/>
      <c r="D9" s="17"/>
      <c r="E9" s="17"/>
      <c r="F9" s="17"/>
      <c r="G9" s="17"/>
      <c r="H9" s="17"/>
      <c r="I9" s="17"/>
      <c r="J9" s="17"/>
    </row>
    <row r="10" spans="1:10" s="3" customFormat="1" ht="20.25" x14ac:dyDescent="0.35">
      <c r="A10" s="7" t="str">
        <f t="shared" si="0"/>
        <v>b</v>
      </c>
      <c r="B10" s="13" t="s">
        <v>44</v>
      </c>
      <c r="C10" s="17"/>
      <c r="D10" s="20"/>
      <c r="E10" s="20"/>
      <c r="F10" s="20"/>
      <c r="G10" s="20"/>
      <c r="H10" s="20"/>
      <c r="I10" s="20"/>
      <c r="J10" s="20"/>
    </row>
    <row r="11" spans="1:10" s="2" customFormat="1" ht="20.25" x14ac:dyDescent="0.35">
      <c r="A11" s="7" t="str">
        <f t="shared" si="0"/>
        <v>a</v>
      </c>
      <c r="B11" s="12" t="s">
        <v>3</v>
      </c>
      <c r="C11" s="21">
        <f t="shared" ref="C11:C47" si="2">D11+E11+F11+G11+H11+I11+J11</f>
        <v>3344875.23</v>
      </c>
      <c r="D11" s="18">
        <f t="shared" ref="D11:I11" si="3">D12+D38+D46+D47</f>
        <v>1561051.43</v>
      </c>
      <c r="E11" s="18">
        <f t="shared" ref="E11:H11" si="4">E12+E38+E46+E47</f>
        <v>0</v>
      </c>
      <c r="F11" s="18">
        <f t="shared" si="4"/>
        <v>0</v>
      </c>
      <c r="G11" s="18">
        <f t="shared" si="4"/>
        <v>0</v>
      </c>
      <c r="H11" s="18">
        <f t="shared" si="4"/>
        <v>0</v>
      </c>
      <c r="I11" s="18">
        <f t="shared" si="3"/>
        <v>1745837.34</v>
      </c>
      <c r="J11" s="18">
        <f t="shared" ref="J11" si="5">J12+J38+J46+J47</f>
        <v>37986.46</v>
      </c>
    </row>
    <row r="12" spans="1:10" s="3" customFormat="1" ht="20.25" x14ac:dyDescent="0.35">
      <c r="A12" s="7" t="str">
        <f t="shared" si="0"/>
        <v>a</v>
      </c>
      <c r="B12" s="14" t="s">
        <v>4</v>
      </c>
      <c r="C12" s="22">
        <f t="shared" si="2"/>
        <v>3344875.23</v>
      </c>
      <c r="D12" s="17">
        <f>D13+D20+D31+D32+D33+D34+D35</f>
        <v>1561051.43</v>
      </c>
      <c r="E12" s="17">
        <f>E13+E20+E31+E32+E33+E34+E35</f>
        <v>0</v>
      </c>
      <c r="F12" s="17">
        <f t="shared" ref="F12:H12" si="6">F13+F20+F31+F32+F33+F34+F35</f>
        <v>0</v>
      </c>
      <c r="G12" s="17">
        <f t="shared" si="6"/>
        <v>0</v>
      </c>
      <c r="H12" s="17">
        <f t="shared" si="6"/>
        <v>0</v>
      </c>
      <c r="I12" s="17">
        <f>I13+I20+I31+I32+I33+I34+I35</f>
        <v>1745837.34</v>
      </c>
      <c r="J12" s="17">
        <f>J13+J20+J31+J32+J33+J34+J35</f>
        <v>37986.46</v>
      </c>
    </row>
    <row r="13" spans="1:10" s="3" customFormat="1" ht="20.25" x14ac:dyDescent="0.35">
      <c r="A13" s="7" t="str">
        <f t="shared" si="0"/>
        <v>a</v>
      </c>
      <c r="B13" s="15" t="s">
        <v>5</v>
      </c>
      <c r="C13" s="22">
        <f t="shared" si="2"/>
        <v>542945.19999999995</v>
      </c>
      <c r="D13" s="17">
        <f>SUM(D14:D19)</f>
        <v>263817.02</v>
      </c>
      <c r="E13" s="17">
        <f t="shared" ref="E13:G13" si="7">SUM(E14:E19)</f>
        <v>0</v>
      </c>
      <c r="F13" s="17">
        <f t="shared" si="7"/>
        <v>0</v>
      </c>
      <c r="G13" s="17">
        <f t="shared" si="7"/>
        <v>0</v>
      </c>
      <c r="H13" s="17">
        <v>0</v>
      </c>
      <c r="I13" s="17">
        <f t="shared" ref="I13" si="8">SUM(I14:I19)</f>
        <v>279128.18</v>
      </c>
      <c r="J13" s="17">
        <f>SUM(J14:J19)</f>
        <v>0</v>
      </c>
    </row>
    <row r="14" spans="1:10" ht="20.25" x14ac:dyDescent="0.35">
      <c r="A14" s="7" t="str">
        <f t="shared" si="0"/>
        <v>a</v>
      </c>
      <c r="B14" s="16" t="s">
        <v>6</v>
      </c>
      <c r="C14" s="22">
        <f t="shared" si="2"/>
        <v>537486.41</v>
      </c>
      <c r="D14" s="19">
        <v>263817.02</v>
      </c>
      <c r="E14" s="19">
        <v>0</v>
      </c>
      <c r="F14" s="19">
        <v>0</v>
      </c>
      <c r="G14" s="19">
        <v>0</v>
      </c>
      <c r="H14" s="19">
        <v>0</v>
      </c>
      <c r="I14" s="19">
        <v>273669.39</v>
      </c>
      <c r="J14" s="19"/>
    </row>
    <row r="15" spans="1:10" ht="20.25" x14ac:dyDescent="0.35">
      <c r="A15" s="7" t="str">
        <f t="shared" si="0"/>
        <v>b</v>
      </c>
      <c r="B15" s="16" t="s">
        <v>7</v>
      </c>
      <c r="C15" s="22">
        <f t="shared" si="2"/>
        <v>0</v>
      </c>
      <c r="D15" s="19"/>
      <c r="E15" s="19"/>
      <c r="F15" s="19"/>
      <c r="G15" s="19"/>
      <c r="H15" s="19"/>
      <c r="I15" s="19"/>
      <c r="J15" s="19"/>
    </row>
    <row r="16" spans="1:10" ht="20.25" x14ac:dyDescent="0.35">
      <c r="A16" s="7" t="str">
        <f t="shared" si="0"/>
        <v>b</v>
      </c>
      <c r="B16" s="16" t="s">
        <v>52</v>
      </c>
      <c r="C16" s="22">
        <f t="shared" si="2"/>
        <v>0</v>
      </c>
      <c r="D16" s="19"/>
      <c r="E16" s="19"/>
      <c r="F16" s="19"/>
      <c r="G16" s="19"/>
      <c r="H16" s="19"/>
      <c r="I16" s="19"/>
      <c r="J16" s="19"/>
    </row>
    <row r="17" spans="1:11" ht="20.25" x14ac:dyDescent="0.35">
      <c r="A17" s="7" t="str">
        <f t="shared" si="0"/>
        <v>a</v>
      </c>
      <c r="B17" s="16" t="s">
        <v>8</v>
      </c>
      <c r="C17" s="22">
        <f t="shared" si="2"/>
        <v>5458.79</v>
      </c>
      <c r="D17" s="19"/>
      <c r="E17" s="19"/>
      <c r="F17" s="19"/>
      <c r="G17" s="19"/>
      <c r="H17" s="19"/>
      <c r="I17" s="19">
        <v>5458.79</v>
      </c>
      <c r="J17" s="19"/>
    </row>
    <row r="18" spans="1:11" ht="20.25" x14ac:dyDescent="0.35">
      <c r="A18" s="7" t="str">
        <f t="shared" si="0"/>
        <v>b</v>
      </c>
      <c r="B18" s="16" t="s">
        <v>9</v>
      </c>
      <c r="C18" s="22">
        <f t="shared" si="2"/>
        <v>0</v>
      </c>
      <c r="D18" s="19"/>
      <c r="E18" s="19"/>
      <c r="F18" s="19"/>
      <c r="G18" s="19"/>
      <c r="H18" s="19"/>
      <c r="I18" s="19"/>
      <c r="J18" s="19"/>
    </row>
    <row r="19" spans="1:11" ht="20.25" x14ac:dyDescent="0.35">
      <c r="A19" s="7" t="str">
        <f t="shared" si="0"/>
        <v>b</v>
      </c>
      <c r="B19" s="16" t="s">
        <v>10</v>
      </c>
      <c r="C19" s="22">
        <f t="shared" si="2"/>
        <v>0</v>
      </c>
      <c r="D19" s="19"/>
      <c r="E19" s="19"/>
      <c r="F19" s="19"/>
      <c r="G19" s="19"/>
      <c r="H19" s="19"/>
      <c r="I19" s="19"/>
      <c r="J19" s="19"/>
    </row>
    <row r="20" spans="1:11" s="3" customFormat="1" ht="20.25" x14ac:dyDescent="0.35">
      <c r="A20" s="7" t="str">
        <f t="shared" si="0"/>
        <v>a</v>
      </c>
      <c r="B20" s="15" t="s">
        <v>11</v>
      </c>
      <c r="C20" s="22">
        <f t="shared" si="2"/>
        <v>2283213.85</v>
      </c>
      <c r="D20" s="17">
        <f>SUM(D21:D30)</f>
        <v>1214309.75</v>
      </c>
      <c r="E20" s="17">
        <f>SUM(E21:E30)</f>
        <v>0</v>
      </c>
      <c r="F20" s="17">
        <f t="shared" ref="F20:H20" si="9">SUM(F21:F30)</f>
        <v>0</v>
      </c>
      <c r="G20" s="17">
        <f>SUM(G21:G30)</f>
        <v>0</v>
      </c>
      <c r="H20" s="17">
        <f t="shared" si="9"/>
        <v>0</v>
      </c>
      <c r="I20" s="17">
        <f>SUM(I21:I30)</f>
        <v>1030917.64</v>
      </c>
      <c r="J20" s="17">
        <f>SUM(J21:J30)</f>
        <v>37986.46</v>
      </c>
    </row>
    <row r="21" spans="1:11" ht="36" x14ac:dyDescent="0.35">
      <c r="A21" s="7" t="str">
        <f t="shared" si="0"/>
        <v>a</v>
      </c>
      <c r="B21" s="16" t="s">
        <v>12</v>
      </c>
      <c r="C21" s="22">
        <f t="shared" si="2"/>
        <v>2066140.49</v>
      </c>
      <c r="D21" s="19">
        <v>1131214.55</v>
      </c>
      <c r="E21" s="19"/>
      <c r="F21" s="19"/>
      <c r="G21" s="19"/>
      <c r="H21" s="19"/>
      <c r="I21" s="19">
        <v>896939.48</v>
      </c>
      <c r="J21" s="19">
        <v>37986.46</v>
      </c>
    </row>
    <row r="22" spans="1:11" ht="20.25" x14ac:dyDescent="0.35">
      <c r="A22" s="7" t="str">
        <f t="shared" si="0"/>
        <v>a</v>
      </c>
      <c r="B22" s="16" t="s">
        <v>13</v>
      </c>
      <c r="C22" s="22">
        <f t="shared" si="2"/>
        <v>100908.62</v>
      </c>
      <c r="D22" s="19">
        <v>23502.400000000001</v>
      </c>
      <c r="E22" s="19"/>
      <c r="F22" s="19"/>
      <c r="G22" s="19"/>
      <c r="H22" s="19"/>
      <c r="I22" s="19">
        <v>77406.22</v>
      </c>
      <c r="J22" s="19"/>
      <c r="K22" s="25"/>
    </row>
    <row r="23" spans="1:11" ht="24.75" customHeight="1" x14ac:dyDescent="0.35">
      <c r="A23" s="7" t="str">
        <f t="shared" si="0"/>
        <v>a</v>
      </c>
      <c r="B23" s="16" t="s">
        <v>14</v>
      </c>
      <c r="C23" s="22">
        <f t="shared" si="2"/>
        <v>80877.03</v>
      </c>
      <c r="D23" s="19">
        <v>37505.769999999997</v>
      </c>
      <c r="E23" s="19"/>
      <c r="F23" s="19"/>
      <c r="G23" s="19"/>
      <c r="H23" s="19"/>
      <c r="I23" s="19">
        <v>43371.26</v>
      </c>
      <c r="J23" s="19"/>
    </row>
    <row r="24" spans="1:11" ht="20.25" x14ac:dyDescent="0.35">
      <c r="A24" s="7" t="str">
        <f t="shared" si="0"/>
        <v>a</v>
      </c>
      <c r="B24" s="16" t="s">
        <v>15</v>
      </c>
      <c r="C24" s="22">
        <f t="shared" si="2"/>
        <v>4207</v>
      </c>
      <c r="D24" s="19"/>
      <c r="E24" s="19"/>
      <c r="F24" s="19"/>
      <c r="G24" s="19"/>
      <c r="H24" s="19"/>
      <c r="I24" s="19">
        <v>4207</v>
      </c>
      <c r="J24" s="19"/>
    </row>
    <row r="25" spans="1:11" ht="20.25" x14ac:dyDescent="0.35">
      <c r="A25" s="7" t="str">
        <f t="shared" si="0"/>
        <v>b</v>
      </c>
      <c r="B25" s="16" t="s">
        <v>16</v>
      </c>
      <c r="C25" s="22">
        <f t="shared" si="2"/>
        <v>0</v>
      </c>
      <c r="D25" s="19"/>
      <c r="E25" s="19"/>
      <c r="F25" s="19"/>
      <c r="G25" s="19"/>
      <c r="H25" s="19"/>
      <c r="I25" s="19"/>
      <c r="J25" s="19"/>
    </row>
    <row r="26" spans="1:11" ht="20.25" x14ac:dyDescent="0.35">
      <c r="A26" s="7" t="str">
        <f t="shared" si="0"/>
        <v>b</v>
      </c>
      <c r="B26" s="16" t="s">
        <v>17</v>
      </c>
      <c r="C26" s="22">
        <f t="shared" si="2"/>
        <v>0</v>
      </c>
      <c r="D26" s="19"/>
      <c r="E26" s="19"/>
      <c r="F26" s="19"/>
      <c r="G26" s="19"/>
      <c r="H26" s="19"/>
      <c r="I26" s="19"/>
      <c r="J26" s="19"/>
    </row>
    <row r="27" spans="1:11" ht="72" x14ac:dyDescent="0.35">
      <c r="A27" s="7" t="str">
        <f t="shared" si="0"/>
        <v>b</v>
      </c>
      <c r="B27" s="16" t="s">
        <v>18</v>
      </c>
      <c r="C27" s="22">
        <f t="shared" si="2"/>
        <v>0</v>
      </c>
      <c r="D27" s="19"/>
      <c r="E27" s="19">
        <v>0</v>
      </c>
      <c r="F27" s="19">
        <v>0</v>
      </c>
      <c r="G27" s="19">
        <v>0</v>
      </c>
      <c r="H27" s="19">
        <v>0</v>
      </c>
      <c r="I27" s="19"/>
      <c r="J27" s="19"/>
    </row>
    <row r="28" spans="1:11" ht="54" x14ac:dyDescent="0.35">
      <c r="A28" s="7" t="str">
        <f t="shared" si="0"/>
        <v>a</v>
      </c>
      <c r="B28" s="16" t="s">
        <v>19</v>
      </c>
      <c r="C28" s="22">
        <f t="shared" si="2"/>
        <v>8505.56</v>
      </c>
      <c r="D28" s="19">
        <v>4766.6899999999996</v>
      </c>
      <c r="E28" s="19">
        <v>0</v>
      </c>
      <c r="F28" s="19"/>
      <c r="G28" s="19"/>
      <c r="H28" s="19">
        <v>0</v>
      </c>
      <c r="I28" s="19">
        <v>3738.87</v>
      </c>
      <c r="J28" s="19"/>
    </row>
    <row r="29" spans="1:11" ht="41.25" customHeight="1" x14ac:dyDescent="0.35">
      <c r="A29" s="7" t="str">
        <f t="shared" si="0"/>
        <v>b</v>
      </c>
      <c r="B29" s="16" t="s">
        <v>20</v>
      </c>
      <c r="C29" s="22">
        <f t="shared" si="2"/>
        <v>0</v>
      </c>
      <c r="D29" s="19"/>
      <c r="E29" s="19"/>
      <c r="F29" s="19"/>
      <c r="G29" s="19"/>
      <c r="H29" s="19"/>
      <c r="I29" s="19"/>
      <c r="J29" s="19"/>
    </row>
    <row r="30" spans="1:11" ht="23.25" customHeight="1" x14ac:dyDescent="0.35">
      <c r="A30" s="7" t="str">
        <f t="shared" si="0"/>
        <v>a</v>
      </c>
      <c r="B30" s="16" t="s">
        <v>21</v>
      </c>
      <c r="C30" s="22">
        <f t="shared" si="2"/>
        <v>22575.15</v>
      </c>
      <c r="D30" s="19">
        <v>17320.34</v>
      </c>
      <c r="E30" s="19">
        <v>0</v>
      </c>
      <c r="F30" s="19"/>
      <c r="G30" s="19"/>
      <c r="H30" s="19">
        <v>0</v>
      </c>
      <c r="I30" s="19">
        <v>5254.81</v>
      </c>
      <c r="J30" s="19">
        <v>0</v>
      </c>
    </row>
    <row r="31" spans="1:11" s="3" customFormat="1" ht="20.25" x14ac:dyDescent="0.35">
      <c r="A31" s="7" t="str">
        <f t="shared" si="0"/>
        <v>b</v>
      </c>
      <c r="B31" s="15" t="s">
        <v>22</v>
      </c>
      <c r="C31" s="22">
        <f t="shared" si="2"/>
        <v>0</v>
      </c>
      <c r="D31" s="17"/>
      <c r="E31" s="17"/>
      <c r="F31" s="17"/>
      <c r="G31" s="17"/>
      <c r="H31" s="17"/>
      <c r="I31" s="17"/>
      <c r="J31" s="17"/>
    </row>
    <row r="32" spans="1:11" s="3" customFormat="1" ht="20.25" x14ac:dyDescent="0.35">
      <c r="A32" s="7" t="str">
        <f t="shared" si="0"/>
        <v>b</v>
      </c>
      <c r="B32" s="15" t="s">
        <v>23</v>
      </c>
      <c r="C32" s="22">
        <f t="shared" si="2"/>
        <v>0</v>
      </c>
      <c r="D32" s="17"/>
      <c r="E32" s="17"/>
      <c r="F32" s="17"/>
      <c r="G32" s="17"/>
      <c r="H32" s="17"/>
      <c r="I32" s="17"/>
      <c r="J32" s="17"/>
    </row>
    <row r="33" spans="1:10" s="3" customFormat="1" ht="20.25" x14ac:dyDescent="0.35">
      <c r="A33" s="7" t="str">
        <f t="shared" si="0"/>
        <v>a</v>
      </c>
      <c r="B33" s="15" t="s">
        <v>1</v>
      </c>
      <c r="C33" s="22">
        <f t="shared" si="2"/>
        <v>414530.48</v>
      </c>
      <c r="D33" s="17">
        <v>29530.48</v>
      </c>
      <c r="E33" s="17">
        <v>0</v>
      </c>
      <c r="F33" s="17">
        <v>0</v>
      </c>
      <c r="G33" s="17">
        <v>0</v>
      </c>
      <c r="H33" s="17">
        <v>0</v>
      </c>
      <c r="I33" s="17">
        <v>385000</v>
      </c>
      <c r="J33" s="17"/>
    </row>
    <row r="34" spans="1:10" s="3" customFormat="1" ht="20.25" x14ac:dyDescent="0.35">
      <c r="A34" s="7" t="str">
        <f t="shared" si="0"/>
        <v>a</v>
      </c>
      <c r="B34" s="15" t="s">
        <v>24</v>
      </c>
      <c r="C34" s="22">
        <f t="shared" si="2"/>
        <v>67451.67</v>
      </c>
      <c r="D34" s="17">
        <v>52395.89</v>
      </c>
      <c r="E34" s="17">
        <v>0</v>
      </c>
      <c r="F34" s="17">
        <v>0</v>
      </c>
      <c r="G34" s="17"/>
      <c r="H34" s="17">
        <v>0</v>
      </c>
      <c r="I34" s="17">
        <v>15055.78</v>
      </c>
      <c r="J34" s="17">
        <v>0</v>
      </c>
    </row>
    <row r="35" spans="1:10" s="3" customFormat="1" ht="20.25" x14ac:dyDescent="0.35">
      <c r="A35" s="7" t="str">
        <f t="shared" si="0"/>
        <v>a</v>
      </c>
      <c r="B35" s="15" t="s">
        <v>25</v>
      </c>
      <c r="C35" s="22">
        <f t="shared" si="2"/>
        <v>36734.03</v>
      </c>
      <c r="D35" s="17">
        <f>D36+D37</f>
        <v>998.29</v>
      </c>
      <c r="E35" s="17">
        <f>E36+E37</f>
        <v>0</v>
      </c>
      <c r="F35" s="17">
        <v>0</v>
      </c>
      <c r="G35" s="17">
        <v>0</v>
      </c>
      <c r="H35" s="17">
        <v>0</v>
      </c>
      <c r="I35" s="17">
        <f>I36</f>
        <v>35735.74</v>
      </c>
      <c r="J35" s="17">
        <f>J36+J37</f>
        <v>0</v>
      </c>
    </row>
    <row r="36" spans="1:10" s="3" customFormat="1" ht="20.25" x14ac:dyDescent="0.35">
      <c r="A36" s="7" t="str">
        <f t="shared" si="0"/>
        <v>a</v>
      </c>
      <c r="B36" s="16" t="s">
        <v>42</v>
      </c>
      <c r="C36" s="22">
        <f t="shared" si="2"/>
        <v>36734.03</v>
      </c>
      <c r="D36" s="19">
        <v>998.29</v>
      </c>
      <c r="E36" s="19">
        <v>0</v>
      </c>
      <c r="F36" s="19">
        <v>0</v>
      </c>
      <c r="G36" s="19">
        <v>0</v>
      </c>
      <c r="H36" s="19">
        <v>0</v>
      </c>
      <c r="I36" s="19">
        <v>35735.74</v>
      </c>
      <c r="J36" s="17"/>
    </row>
    <row r="37" spans="1:10" s="3" customFormat="1" ht="20.25" x14ac:dyDescent="0.35">
      <c r="A37" s="7" t="str">
        <f t="shared" si="0"/>
        <v>b</v>
      </c>
      <c r="B37" s="16" t="s">
        <v>43</v>
      </c>
      <c r="C37" s="22">
        <f t="shared" si="2"/>
        <v>0</v>
      </c>
      <c r="D37" s="17"/>
      <c r="E37" s="17"/>
      <c r="F37" s="17"/>
      <c r="G37" s="17"/>
      <c r="H37" s="17"/>
      <c r="I37" s="17"/>
      <c r="J37" s="17"/>
    </row>
    <row r="38" spans="1:10" s="3" customFormat="1" ht="36" x14ac:dyDescent="0.35">
      <c r="A38" s="7" t="str">
        <f t="shared" si="0"/>
        <v>b</v>
      </c>
      <c r="B38" s="14" t="s">
        <v>26</v>
      </c>
      <c r="C38" s="22">
        <f t="shared" si="2"/>
        <v>0</v>
      </c>
      <c r="D38" s="17">
        <f t="shared" ref="D38:I38" si="10">D39+D43+D44+D45</f>
        <v>0</v>
      </c>
      <c r="E38" s="17">
        <f t="shared" ref="E38:H38" si="11">E39+E43+E44+E45</f>
        <v>0</v>
      </c>
      <c r="F38" s="17">
        <f t="shared" si="11"/>
        <v>0</v>
      </c>
      <c r="G38" s="17">
        <f t="shared" si="11"/>
        <v>0</v>
      </c>
      <c r="H38" s="17">
        <f t="shared" si="11"/>
        <v>0</v>
      </c>
      <c r="I38" s="17">
        <f t="shared" si="10"/>
        <v>0</v>
      </c>
      <c r="J38" s="17">
        <f t="shared" ref="J38" si="12">J39+J43+J44+J45</f>
        <v>0</v>
      </c>
    </row>
    <row r="39" spans="1:10" s="3" customFormat="1" ht="20.25" x14ac:dyDescent="0.35">
      <c r="A39" s="7" t="str">
        <f t="shared" si="0"/>
        <v>b</v>
      </c>
      <c r="B39" s="15" t="s">
        <v>27</v>
      </c>
      <c r="C39" s="22">
        <f t="shared" si="2"/>
        <v>0</v>
      </c>
      <c r="D39" s="17">
        <f t="shared" ref="D39:I39" si="13">SUM(D40:D42)</f>
        <v>0</v>
      </c>
      <c r="E39" s="17">
        <f t="shared" ref="E39:H39" si="14">SUM(E40:E42)</f>
        <v>0</v>
      </c>
      <c r="F39" s="17">
        <f t="shared" si="14"/>
        <v>0</v>
      </c>
      <c r="G39" s="17">
        <f t="shared" si="14"/>
        <v>0</v>
      </c>
      <c r="H39" s="17">
        <f t="shared" si="14"/>
        <v>0</v>
      </c>
      <c r="I39" s="17">
        <f t="shared" si="13"/>
        <v>0</v>
      </c>
      <c r="J39" s="17">
        <f t="shared" ref="J39" si="15">SUM(J40:J42)</f>
        <v>0</v>
      </c>
    </row>
    <row r="40" spans="1:10" ht="20.25" x14ac:dyDescent="0.35">
      <c r="A40" s="7" t="str">
        <f t="shared" si="0"/>
        <v>b</v>
      </c>
      <c r="B40" s="16" t="s">
        <v>28</v>
      </c>
      <c r="C40" s="22">
        <f t="shared" si="2"/>
        <v>0</v>
      </c>
      <c r="D40" s="19"/>
      <c r="E40" s="19"/>
      <c r="F40" s="19"/>
      <c r="G40" s="19"/>
      <c r="H40" s="19"/>
      <c r="I40" s="19"/>
      <c r="J40" s="19"/>
    </row>
    <row r="41" spans="1:10" ht="36" x14ac:dyDescent="0.35">
      <c r="A41" s="7" t="str">
        <f t="shared" si="0"/>
        <v>b</v>
      </c>
      <c r="B41" s="16" t="s">
        <v>29</v>
      </c>
      <c r="C41" s="22">
        <f t="shared" si="2"/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/>
      <c r="J41" s="19"/>
    </row>
    <row r="42" spans="1:10" ht="20.25" x14ac:dyDescent="0.35">
      <c r="A42" s="7" t="str">
        <f t="shared" si="0"/>
        <v>b</v>
      </c>
      <c r="B42" s="16" t="s">
        <v>30</v>
      </c>
      <c r="C42" s="22">
        <f t="shared" si="2"/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/>
      <c r="J42" s="19"/>
    </row>
    <row r="43" spans="1:10" s="3" customFormat="1" ht="20.25" x14ac:dyDescent="0.35">
      <c r="A43" s="7" t="str">
        <f t="shared" si="0"/>
        <v>b</v>
      </c>
      <c r="B43" s="15" t="s">
        <v>31</v>
      </c>
      <c r="C43" s="22">
        <f t="shared" si="2"/>
        <v>0</v>
      </c>
      <c r="D43" s="17"/>
      <c r="E43" s="17"/>
      <c r="F43" s="17"/>
      <c r="G43" s="17"/>
      <c r="H43" s="17"/>
      <c r="I43" s="17"/>
      <c r="J43" s="17"/>
    </row>
    <row r="44" spans="1:10" s="3" customFormat="1" ht="20.25" x14ac:dyDescent="0.35">
      <c r="A44" s="7" t="str">
        <f t="shared" si="0"/>
        <v>b</v>
      </c>
      <c r="B44" s="15" t="s">
        <v>32</v>
      </c>
      <c r="C44" s="22">
        <f t="shared" si="2"/>
        <v>0</v>
      </c>
      <c r="D44" s="17"/>
      <c r="E44" s="17"/>
      <c r="F44" s="17"/>
      <c r="G44" s="17"/>
      <c r="H44" s="17"/>
      <c r="I44" s="17"/>
      <c r="J44" s="17"/>
    </row>
    <row r="45" spans="1:10" s="3" customFormat="1" ht="20.25" x14ac:dyDescent="0.35">
      <c r="A45" s="7" t="str">
        <f t="shared" si="0"/>
        <v>b</v>
      </c>
      <c r="B45" s="15" t="s">
        <v>33</v>
      </c>
      <c r="C45" s="22">
        <f t="shared" si="2"/>
        <v>0</v>
      </c>
      <c r="D45" s="17"/>
      <c r="E45" s="17"/>
      <c r="F45" s="17"/>
      <c r="G45" s="17"/>
      <c r="H45" s="17"/>
      <c r="I45" s="17"/>
      <c r="J45" s="17"/>
    </row>
    <row r="46" spans="1:10" s="3" customFormat="1" ht="20.25" x14ac:dyDescent="0.35">
      <c r="A46" s="7" t="str">
        <f t="shared" si="0"/>
        <v>b</v>
      </c>
      <c r="B46" s="14" t="s">
        <v>34</v>
      </c>
      <c r="C46" s="22">
        <f t="shared" si="2"/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</row>
    <row r="47" spans="1:10" s="3" customFormat="1" ht="20.25" x14ac:dyDescent="0.35">
      <c r="A47" s="7" t="str">
        <f t="shared" si="0"/>
        <v>b</v>
      </c>
      <c r="B47" s="14" t="s">
        <v>35</v>
      </c>
      <c r="C47" s="22">
        <f t="shared" si="2"/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</row>
    <row r="48" spans="1:10" s="2" customFormat="1" ht="20.25" x14ac:dyDescent="0.35">
      <c r="A48" s="7" t="str">
        <f t="shared" si="0"/>
        <v>a</v>
      </c>
      <c r="B48" s="12" t="s">
        <v>36</v>
      </c>
      <c r="C48" s="21">
        <f>+I48</f>
        <v>548553.1399999999</v>
      </c>
      <c r="D48" s="18">
        <f>D6-D11</f>
        <v>3948.5700000000652</v>
      </c>
      <c r="E48" s="18">
        <f>E6-E11</f>
        <v>0</v>
      </c>
      <c r="F48" s="18">
        <f t="shared" ref="F48:G48" si="16">F6-F11</f>
        <v>0</v>
      </c>
      <c r="G48" s="18">
        <f t="shared" si="16"/>
        <v>0</v>
      </c>
      <c r="H48" s="18">
        <v>0</v>
      </c>
      <c r="I48" s="18">
        <f>I6-I11</f>
        <v>548553.1399999999</v>
      </c>
      <c r="J48" s="18">
        <f>J6-J11</f>
        <v>148738.27000000002</v>
      </c>
    </row>
    <row r="49" spans="1:10" s="2" customFormat="1" ht="20.25" x14ac:dyDescent="0.35">
      <c r="A49" s="7" t="str">
        <f t="shared" si="0"/>
        <v>a</v>
      </c>
      <c r="B49" s="12" t="s">
        <v>38</v>
      </c>
      <c r="C49" s="21">
        <f>I49</f>
        <v>17899353.140000001</v>
      </c>
      <c r="D49" s="18">
        <f>D5+D48</f>
        <v>3948.5700000000652</v>
      </c>
      <c r="E49" s="18">
        <f>E5+E48</f>
        <v>0</v>
      </c>
      <c r="F49" s="18">
        <f t="shared" ref="F49:G49" si="17">F5+F48</f>
        <v>0</v>
      </c>
      <c r="G49" s="18">
        <f t="shared" si="17"/>
        <v>0</v>
      </c>
      <c r="H49" s="18">
        <v>0</v>
      </c>
      <c r="I49" s="18">
        <f>I5+I48</f>
        <v>17899353.140000001</v>
      </c>
      <c r="J49" s="18">
        <f>J5+J48</f>
        <v>148738.27000000002</v>
      </c>
    </row>
    <row r="50" spans="1:10" x14ac:dyDescent="0.35">
      <c r="C50" s="4"/>
    </row>
    <row r="51" spans="1:10" x14ac:dyDescent="0.35">
      <c r="C51" s="4"/>
    </row>
    <row r="52" spans="1:10" x14ac:dyDescent="0.35">
      <c r="C52" s="4"/>
    </row>
  </sheetData>
  <autoFilter ref="A4:I49" xr:uid="{00000000-0009-0000-0000-000000000000}"/>
  <mergeCells count="3">
    <mergeCell ref="B3:J3"/>
    <mergeCell ref="B2:I2"/>
    <mergeCell ref="B1:J1"/>
  </mergeCells>
  <printOptions horizontalCentered="1"/>
  <pageMargins left="0" right="0" top="0" bottom="0" header="0" footer="0"/>
  <pageSetup scale="40" orientation="landscape" r:id="rId1"/>
  <ignoredErrors>
    <ignoredError sqref="I13 I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 N5</vt:lpstr>
      <vt:lpstr>'დანართი N5'!Print_Area</vt:lpstr>
      <vt:lpstr>'დანართი N5'!Print_Titles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2026-04-03T12:34:13Z</dcterms:modified>
</cp:coreProperties>
</file>